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2" sheetId="2" r:id="rId1"/>
    <sheet name="Лист3" sheetId="3" r:id="rId2"/>
    <sheet name="Лист5" sheetId="5" r:id="rId3"/>
    <sheet name="Лист6" sheetId="6" r:id="rId4"/>
  </sheets>
  <definedNames>
    <definedName name="_xlnm.Print_Area" localSheetId="0">Лист2!$A$1:$M$20</definedName>
  </definedNames>
  <calcPr calcId="152511"/>
</workbook>
</file>

<file path=xl/calcChain.xml><?xml version="1.0" encoding="utf-8"?>
<calcChain xmlns="http://schemas.openxmlformats.org/spreadsheetml/2006/main">
  <c r="L15" i="2" l="1"/>
  <c r="M15" i="2" s="1"/>
  <c r="L14" i="2"/>
  <c r="M14" i="2" s="1"/>
  <c r="L13" i="2"/>
  <c r="M13" i="2" s="1"/>
  <c r="L12" i="2"/>
  <c r="M12" i="2" s="1"/>
  <c r="L11" i="2"/>
  <c r="M11" i="2" s="1"/>
  <c r="L10" i="2"/>
  <c r="M10" i="2" s="1"/>
  <c r="L9" i="2"/>
  <c r="M9" i="2" s="1"/>
  <c r="L8" i="2"/>
  <c r="M8" i="2" s="1"/>
  <c r="L7" i="2"/>
  <c r="M7" i="2" s="1"/>
  <c r="L6" i="2"/>
  <c r="M6" i="2" s="1"/>
  <c r="J6" i="2"/>
  <c r="K6" i="2" s="1"/>
  <c r="J15" i="2"/>
  <c r="K15" i="2" s="1"/>
  <c r="J14" i="2"/>
  <c r="K14" i="2" s="1"/>
  <c r="J13" i="2"/>
  <c r="K13" i="2" s="1"/>
  <c r="J12" i="2"/>
  <c r="K12" i="2" s="1"/>
  <c r="J11" i="2"/>
  <c r="K11" i="2" s="1"/>
  <c r="J10" i="2"/>
  <c r="K10" i="2" s="1"/>
  <c r="J9" i="2"/>
  <c r="K9" i="2" s="1"/>
  <c r="J8" i="2"/>
  <c r="K8" i="2" s="1"/>
  <c r="J7" i="2"/>
  <c r="K7" i="2" s="1"/>
  <c r="K16" i="2" l="1"/>
  <c r="J16" i="2"/>
</calcChain>
</file>

<file path=xl/sharedStrings.xml><?xml version="1.0" encoding="utf-8"?>
<sst xmlns="http://schemas.openxmlformats.org/spreadsheetml/2006/main" count="61" uniqueCount="54">
  <si>
    <t xml:space="preserve">№ п/п </t>
  </si>
  <si>
    <t>Наименование Товара</t>
  </si>
  <si>
    <t>Марка</t>
  </si>
  <si>
    <t>ГОСТ, ТУ</t>
  </si>
  <si>
    <t>Размер</t>
  </si>
  <si>
    <t>Ед. изм.</t>
  </si>
  <si>
    <t xml:space="preserve">Количество </t>
  </si>
  <si>
    <t>Стоимость           руб. без НДС</t>
  </si>
  <si>
    <t>Стоимость      руб. с НДС</t>
  </si>
  <si>
    <t>кг</t>
  </si>
  <si>
    <t>Жидкость охлаждающая ТОСОЛ</t>
  </si>
  <si>
    <t xml:space="preserve"> А-40М</t>
  </si>
  <si>
    <t>20799-88</t>
  </si>
  <si>
    <t>10877-76</t>
  </si>
  <si>
    <t>ГОСТ 6794-75</t>
  </si>
  <si>
    <t>шт</t>
  </si>
  <si>
    <t>л</t>
  </si>
  <si>
    <t>ГОСТ 23652-79</t>
  </si>
  <si>
    <t>ГОСТ 12337-84,</t>
  </si>
  <si>
    <t xml:space="preserve">Тормозная жидкость "Росдот-4" </t>
  </si>
  <si>
    <t>0,9 л</t>
  </si>
  <si>
    <t>Масло ТАД-17 (тм-5-18)  OIL RIGHT</t>
  </si>
  <si>
    <t>10 литров</t>
  </si>
  <si>
    <t>Масло индустриальное общего назначения</t>
  </si>
  <si>
    <t xml:space="preserve"> И-40А </t>
  </si>
  <si>
    <t xml:space="preserve">Масло консервационное </t>
  </si>
  <si>
    <t xml:space="preserve"> К-17</t>
  </si>
  <si>
    <t>АМГ-10</t>
  </si>
  <si>
    <t>Масло гидравлическое</t>
  </si>
  <si>
    <t xml:space="preserve">Масло компрессорное </t>
  </si>
  <si>
    <t>КС-19</t>
  </si>
  <si>
    <t xml:space="preserve">Масло трансмиссионное </t>
  </si>
  <si>
    <t xml:space="preserve">ТСП-10 </t>
  </si>
  <si>
    <t>10w40</t>
  </si>
  <si>
    <t xml:space="preserve">Масло моторное </t>
  </si>
  <si>
    <t xml:space="preserve">М14В2 </t>
  </si>
  <si>
    <t>Итого:</t>
  </si>
  <si>
    <t>Начальная(максимальная)цена,  руб. без НДС</t>
  </si>
  <si>
    <t>Масло моторное полусинтетическое  ХЕССОЛ</t>
  </si>
  <si>
    <t>Код</t>
  </si>
  <si>
    <t>ЭРЦ00005130</t>
  </si>
  <si>
    <t>ЭРЦ00004924</t>
  </si>
  <si>
    <t>ЭРЦ00005019</t>
  </si>
  <si>
    <t>ЭРЦ00004917</t>
  </si>
  <si>
    <t>ЭРЦ00004934</t>
  </si>
  <si>
    <t>ЭРЦ00004927</t>
  </si>
  <si>
    <t>ЭРЦ00005003</t>
  </si>
  <si>
    <t>вл000002871</t>
  </si>
  <si>
    <t>ТЗ000000049</t>
  </si>
  <si>
    <t xml:space="preserve">Заместитель директора по коммерческой работе                                                                                                          Д.В. Давлюд           
</t>
  </si>
  <si>
    <t xml:space="preserve">  Объем и сроки поставки каждой партии Товара согласовываются сторонами в Спецификациях</t>
  </si>
  <si>
    <t>ЛОТ№ 2</t>
  </si>
  <si>
    <t xml:space="preserve">               Приложение №6</t>
  </si>
  <si>
    <t>к запросу котировок цен№055/ТВРЗ/2022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</si>
</sst>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00000"/>
  </numFmts>
  <fonts count="12" x14ac:knownFonts="1">
    <font>
      <sz val="11"/>
      <color theme="1"/>
      <name val="Calibri"/>
      <family val="2"/>
      <charset val="204"/>
      <scheme val="minor"/>
    </font>
    <font>
      <sz val="9"/>
      <name val="Times New Roman"/>
      <family val="1"/>
      <charset val="204"/>
    </font>
    <font>
      <sz val="10"/>
      <name val="Helv"/>
      <charset val="204"/>
    </font>
    <font>
      <b/>
      <sz val="9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Arial"/>
      <family val="2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0"/>
      </right>
      <top style="thin">
        <color indexed="60"/>
      </top>
      <bottom style="thin">
        <color indexed="60"/>
      </bottom>
      <diagonal/>
    </border>
    <border>
      <left/>
      <right style="thin">
        <color indexed="60"/>
      </right>
      <top style="thin">
        <color indexed="60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2" fillId="0" borderId="0"/>
    <xf numFmtId="0" fontId="6" fillId="0" borderId="0"/>
    <xf numFmtId="0" fontId="6" fillId="0" borderId="0"/>
  </cellStyleXfs>
  <cellXfs count="51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4" fontId="1" fillId="2" borderId="3" xfId="0" applyNumberFormat="1" applyFont="1" applyFill="1" applyBorder="1" applyAlignment="1">
      <alignment horizontal="center" vertical="center"/>
    </xf>
    <xf numFmtId="0" fontId="4" fillId="2" borderId="1" xfId="2" applyNumberFormat="1" applyFont="1" applyFill="1" applyBorder="1" applyAlignment="1">
      <alignment vertical="top" wrapText="1"/>
    </xf>
    <xf numFmtId="0" fontId="7" fillId="0" borderId="1" xfId="0" applyFont="1" applyBorder="1"/>
    <xf numFmtId="0" fontId="3" fillId="2" borderId="1" xfId="0" applyFont="1" applyFill="1" applyBorder="1" applyAlignment="1">
      <alignment horizontal="center" vertical="center" wrapText="1"/>
    </xf>
    <xf numFmtId="49" fontId="3" fillId="2" borderId="1" xfId="1" applyNumberFormat="1" applyFont="1" applyFill="1" applyBorder="1" applyAlignment="1">
      <alignment horizontal="center" vertical="center" wrapText="1"/>
    </xf>
    <xf numFmtId="49" fontId="3" fillId="2" borderId="1" xfId="1" applyNumberFormat="1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8" fillId="0" borderId="0" xfId="0" applyFont="1"/>
    <xf numFmtId="0" fontId="9" fillId="0" borderId="0" xfId="0" applyFont="1"/>
    <xf numFmtId="4" fontId="9" fillId="0" borderId="1" xfId="0" applyNumberFormat="1" applyFont="1" applyBorder="1"/>
    <xf numFmtId="4" fontId="0" fillId="0" borderId="0" xfId="0" applyNumberFormat="1"/>
    <xf numFmtId="0" fontId="5" fillId="2" borderId="1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/>
    </xf>
    <xf numFmtId="0" fontId="1" fillId="2" borderId="3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4" fillId="3" borderId="9" xfId="2" applyNumberFormat="1" applyFont="1" applyFill="1" applyBorder="1" applyAlignment="1">
      <alignment vertical="top" wrapText="1"/>
    </xf>
    <xf numFmtId="0" fontId="4" fillId="2" borderId="10" xfId="2" applyNumberFormat="1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 wrapText="1"/>
    </xf>
    <xf numFmtId="0" fontId="4" fillId="3" borderId="2" xfId="3" applyNumberFormat="1" applyFont="1" applyFill="1" applyBorder="1" applyAlignment="1">
      <alignment vertical="top" wrapText="1"/>
    </xf>
    <xf numFmtId="0" fontId="4" fillId="3" borderId="6" xfId="3" applyNumberFormat="1" applyFont="1" applyFill="1" applyBorder="1" applyAlignment="1">
      <alignment vertical="top" wrapText="1"/>
    </xf>
    <xf numFmtId="164" fontId="4" fillId="3" borderId="2" xfId="3" applyNumberFormat="1" applyFont="1" applyFill="1" applyBorder="1" applyAlignment="1">
      <alignment horizontal="left" vertical="top"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10" fillId="0" borderId="0" xfId="0" applyFont="1" applyAlignment="1">
      <alignment horizontal="center" wrapText="1"/>
    </xf>
    <xf numFmtId="0" fontId="11" fillId="3" borderId="11" xfId="3" applyNumberFormat="1" applyFont="1" applyFill="1" applyBorder="1" applyAlignment="1">
      <alignment horizontal="left" vertical="top" wrapText="1"/>
    </xf>
  </cellXfs>
  <cellStyles count="4">
    <cellStyle name="Обычный" xfId="0" builtinId="0"/>
    <cellStyle name="Обычный_2019" xfId="2"/>
    <cellStyle name="Обычный_Лист2" xfId="3"/>
    <cellStyle name="Стиль 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tabSelected="1" view="pageBreakPreview" zoomScale="115" zoomScaleNormal="100" zoomScaleSheetLayoutView="115" workbookViewId="0">
      <selection activeCell="S11" sqref="S11"/>
    </sheetView>
  </sheetViews>
  <sheetFormatPr defaultRowHeight="15" x14ac:dyDescent="0.25"/>
  <cols>
    <col min="1" max="1" width="5.140625" customWidth="1"/>
    <col min="2" max="2" width="12.28515625" customWidth="1"/>
    <col min="3" max="3" width="27" customWidth="1"/>
    <col min="4" max="4" width="10.28515625" customWidth="1"/>
    <col min="5" max="5" width="11.7109375" customWidth="1"/>
    <col min="7" max="7" width="7.85546875" customWidth="1"/>
    <col min="8" max="8" width="10.5703125" customWidth="1"/>
    <col min="9" max="10" width="14.140625" customWidth="1"/>
    <col min="11" max="11" width="13.42578125" customWidth="1"/>
    <col min="12" max="12" width="10" hidden="1" customWidth="1"/>
    <col min="13" max="13" width="13" hidden="1" customWidth="1"/>
  </cols>
  <sheetData>
    <row r="1" spans="1:13" ht="15" customHeight="1" x14ac:dyDescent="0.25">
      <c r="D1" s="23"/>
      <c r="E1" s="23"/>
      <c r="F1" s="23"/>
      <c r="G1" s="23"/>
      <c r="H1" s="23"/>
      <c r="I1" s="43" t="s">
        <v>52</v>
      </c>
      <c r="J1" s="43"/>
      <c r="K1" s="43"/>
    </row>
    <row r="2" spans="1:13" ht="15" customHeight="1" x14ac:dyDescent="0.25">
      <c r="D2" s="23"/>
      <c r="E2" s="23"/>
      <c r="F2" s="23"/>
      <c r="G2" s="23"/>
      <c r="H2" s="23"/>
      <c r="I2" s="44" t="s">
        <v>53</v>
      </c>
      <c r="J2" s="44"/>
      <c r="K2" s="44"/>
    </row>
    <row r="3" spans="1:13" x14ac:dyDescent="0.25">
      <c r="D3" s="23"/>
      <c r="E3" s="23"/>
      <c r="F3" s="23"/>
      <c r="G3" s="23"/>
      <c r="H3" s="23"/>
      <c r="I3" s="23"/>
      <c r="J3" s="23"/>
      <c r="K3" s="23"/>
    </row>
    <row r="4" spans="1:13" x14ac:dyDescent="0.25">
      <c r="D4" s="48"/>
      <c r="E4" s="48"/>
      <c r="F4" s="24" t="s">
        <v>51</v>
      </c>
      <c r="G4" s="24"/>
      <c r="H4" s="24"/>
      <c r="I4" s="24"/>
      <c r="J4" s="23"/>
      <c r="K4" s="23"/>
    </row>
    <row r="5" spans="1:13" ht="36" x14ac:dyDescent="0.25">
      <c r="A5" s="18" t="s">
        <v>0</v>
      </c>
      <c r="B5" s="18" t="s">
        <v>39</v>
      </c>
      <c r="C5" s="19" t="s">
        <v>1</v>
      </c>
      <c r="D5" s="19" t="s">
        <v>2</v>
      </c>
      <c r="E5" s="19" t="s">
        <v>3</v>
      </c>
      <c r="F5" s="20" t="s">
        <v>4</v>
      </c>
      <c r="G5" s="19" t="s">
        <v>5</v>
      </c>
      <c r="H5" s="19" t="s">
        <v>6</v>
      </c>
      <c r="I5" s="19" t="s">
        <v>37</v>
      </c>
      <c r="J5" s="21" t="s">
        <v>7</v>
      </c>
      <c r="K5" s="21" t="s">
        <v>8</v>
      </c>
    </row>
    <row r="6" spans="1:13" x14ac:dyDescent="0.25">
      <c r="A6" s="1">
        <v>1</v>
      </c>
      <c r="B6" s="40" t="s">
        <v>40</v>
      </c>
      <c r="C6" s="10" t="s">
        <v>10</v>
      </c>
      <c r="D6" s="1" t="s">
        <v>11</v>
      </c>
      <c r="E6" s="1"/>
      <c r="F6" s="2"/>
      <c r="G6" s="2" t="s">
        <v>9</v>
      </c>
      <c r="H6" s="29">
        <v>4500</v>
      </c>
      <c r="I6" s="3">
        <v>83.33</v>
      </c>
      <c r="J6" s="3">
        <f t="shared" ref="J6:J10" si="0">H6*I6</f>
        <v>374985</v>
      </c>
      <c r="K6" s="3">
        <f t="shared" ref="K6:K14" si="1">J6*1.2</f>
        <v>449982</v>
      </c>
      <c r="L6" s="26">
        <f t="shared" ref="L6:L15" si="2">H6*I6</f>
        <v>374985</v>
      </c>
      <c r="M6" s="26">
        <f t="shared" ref="M6:M15" si="3">L6*1.2</f>
        <v>449982</v>
      </c>
    </row>
    <row r="7" spans="1:13" ht="24" x14ac:dyDescent="0.25">
      <c r="A7" s="1">
        <v>2</v>
      </c>
      <c r="B7" s="40" t="s">
        <v>41</v>
      </c>
      <c r="C7" s="4" t="s">
        <v>23</v>
      </c>
      <c r="D7" s="1" t="s">
        <v>24</v>
      </c>
      <c r="E7" s="1" t="s">
        <v>12</v>
      </c>
      <c r="F7" s="2"/>
      <c r="G7" s="2" t="s">
        <v>9</v>
      </c>
      <c r="H7" s="30">
        <v>5400</v>
      </c>
      <c r="I7" s="3">
        <v>130</v>
      </c>
      <c r="J7" s="3">
        <f t="shared" si="0"/>
        <v>702000</v>
      </c>
      <c r="K7" s="3">
        <f t="shared" si="1"/>
        <v>842400</v>
      </c>
      <c r="L7" s="26">
        <f t="shared" si="2"/>
        <v>702000</v>
      </c>
      <c r="M7" s="26">
        <f t="shared" si="3"/>
        <v>842400</v>
      </c>
    </row>
    <row r="8" spans="1:13" ht="18" customHeight="1" x14ac:dyDescent="0.25">
      <c r="A8" s="1">
        <v>3</v>
      </c>
      <c r="B8" s="40" t="s">
        <v>42</v>
      </c>
      <c r="C8" s="4" t="s">
        <v>25</v>
      </c>
      <c r="D8" s="1" t="s">
        <v>26</v>
      </c>
      <c r="E8" s="1" t="s">
        <v>13</v>
      </c>
      <c r="F8" s="2"/>
      <c r="G8" s="2" t="s">
        <v>9</v>
      </c>
      <c r="H8" s="30">
        <v>180</v>
      </c>
      <c r="I8" s="3">
        <v>106.83</v>
      </c>
      <c r="J8" s="3">
        <f t="shared" si="0"/>
        <v>19229.400000000001</v>
      </c>
      <c r="K8" s="3">
        <f t="shared" si="1"/>
        <v>23075.280000000002</v>
      </c>
      <c r="L8" s="26">
        <f t="shared" si="2"/>
        <v>19229.400000000001</v>
      </c>
      <c r="M8" s="26">
        <f t="shared" si="3"/>
        <v>23075.280000000002</v>
      </c>
    </row>
    <row r="9" spans="1:13" ht="25.5" x14ac:dyDescent="0.25">
      <c r="A9" s="7">
        <v>4</v>
      </c>
      <c r="B9" s="40" t="s">
        <v>43</v>
      </c>
      <c r="C9" s="39" t="s">
        <v>28</v>
      </c>
      <c r="D9" s="5" t="s">
        <v>27</v>
      </c>
      <c r="E9" s="5" t="s">
        <v>14</v>
      </c>
      <c r="F9" s="5"/>
      <c r="G9" s="5" t="s">
        <v>9</v>
      </c>
      <c r="H9" s="31">
        <v>180</v>
      </c>
      <c r="I9" s="32">
        <v>315</v>
      </c>
      <c r="J9" s="11">
        <f t="shared" si="0"/>
        <v>56700</v>
      </c>
      <c r="K9" s="3">
        <f t="shared" si="1"/>
        <v>68040</v>
      </c>
      <c r="L9" s="26">
        <f t="shared" si="2"/>
        <v>56700</v>
      </c>
      <c r="M9" s="26">
        <f t="shared" si="3"/>
        <v>68040</v>
      </c>
    </row>
    <row r="10" spans="1:13" x14ac:dyDescent="0.25">
      <c r="A10" s="7">
        <v>5</v>
      </c>
      <c r="B10" s="41" t="s">
        <v>44</v>
      </c>
      <c r="C10" s="38" t="s">
        <v>29</v>
      </c>
      <c r="D10" s="6" t="s">
        <v>30</v>
      </c>
      <c r="E10" s="5"/>
      <c r="F10" s="6"/>
      <c r="G10" s="6" t="s">
        <v>9</v>
      </c>
      <c r="H10" s="27">
        <v>740</v>
      </c>
      <c r="I10" s="28">
        <v>150.33000000000001</v>
      </c>
      <c r="J10" s="11">
        <f t="shared" si="0"/>
        <v>111244.20000000001</v>
      </c>
      <c r="K10" s="3">
        <f t="shared" si="1"/>
        <v>133493.04</v>
      </c>
      <c r="L10" s="26">
        <f t="shared" si="2"/>
        <v>111244.20000000001</v>
      </c>
      <c r="M10" s="26">
        <f t="shared" si="3"/>
        <v>133493.04</v>
      </c>
    </row>
    <row r="11" spans="1:13" ht="24" x14ac:dyDescent="0.25">
      <c r="A11" s="7">
        <v>6</v>
      </c>
      <c r="B11" s="40" t="s">
        <v>45</v>
      </c>
      <c r="C11" s="36" t="s">
        <v>31</v>
      </c>
      <c r="D11" s="8" t="s">
        <v>32</v>
      </c>
      <c r="E11" s="9" t="s">
        <v>17</v>
      </c>
      <c r="F11" s="8"/>
      <c r="G11" s="8" t="s">
        <v>9</v>
      </c>
      <c r="H11" s="29">
        <v>540</v>
      </c>
      <c r="I11" s="33">
        <v>143.75</v>
      </c>
      <c r="J11" s="22">
        <f>(H11*I11)</f>
        <v>77625</v>
      </c>
      <c r="K11" s="3">
        <f t="shared" si="1"/>
        <v>93150</v>
      </c>
      <c r="L11" s="26">
        <f t="shared" si="2"/>
        <v>77625</v>
      </c>
      <c r="M11" s="26">
        <f t="shared" si="3"/>
        <v>93150</v>
      </c>
    </row>
    <row r="12" spans="1:13" ht="24" x14ac:dyDescent="0.25">
      <c r="A12" s="7">
        <v>7</v>
      </c>
      <c r="B12" s="42">
        <v>9902533004</v>
      </c>
      <c r="C12" s="36" t="s">
        <v>38</v>
      </c>
      <c r="D12" s="8" t="s">
        <v>33</v>
      </c>
      <c r="E12" s="9"/>
      <c r="F12" s="8"/>
      <c r="G12" s="8" t="s">
        <v>16</v>
      </c>
      <c r="H12" s="29">
        <v>215</v>
      </c>
      <c r="I12" s="33">
        <v>231.52</v>
      </c>
      <c r="J12" s="22">
        <f>(H12*I12)</f>
        <v>49776.800000000003</v>
      </c>
      <c r="K12" s="3">
        <f t="shared" si="1"/>
        <v>59732.160000000003</v>
      </c>
      <c r="L12" s="26">
        <f t="shared" si="2"/>
        <v>49776.800000000003</v>
      </c>
      <c r="M12" s="26">
        <f t="shared" si="3"/>
        <v>59732.160000000003</v>
      </c>
    </row>
    <row r="13" spans="1:13" ht="41.25" customHeight="1" x14ac:dyDescent="0.25">
      <c r="A13" s="7">
        <v>8</v>
      </c>
      <c r="B13" s="40" t="s">
        <v>46</v>
      </c>
      <c r="C13" s="37" t="s">
        <v>34</v>
      </c>
      <c r="D13" s="8" t="s">
        <v>35</v>
      </c>
      <c r="E13" s="9" t="s">
        <v>18</v>
      </c>
      <c r="F13" s="8"/>
      <c r="G13" s="8" t="s">
        <v>9</v>
      </c>
      <c r="H13" s="29">
        <v>720</v>
      </c>
      <c r="I13" s="33">
        <v>136.57</v>
      </c>
      <c r="J13" s="3">
        <f>H13*I13</f>
        <v>98330.4</v>
      </c>
      <c r="K13" s="3">
        <f t="shared" si="1"/>
        <v>117996.47999999998</v>
      </c>
      <c r="L13" s="26">
        <f t="shared" si="2"/>
        <v>98330.4</v>
      </c>
      <c r="M13" s="26">
        <f t="shared" si="3"/>
        <v>117996.47999999998</v>
      </c>
    </row>
    <row r="14" spans="1:13" x14ac:dyDescent="0.25">
      <c r="A14" s="7">
        <v>9</v>
      </c>
      <c r="B14" s="40" t="s">
        <v>47</v>
      </c>
      <c r="C14" s="16" t="s">
        <v>19</v>
      </c>
      <c r="D14" s="8"/>
      <c r="E14" s="9"/>
      <c r="F14" s="8" t="s">
        <v>20</v>
      </c>
      <c r="G14" s="8" t="s">
        <v>15</v>
      </c>
      <c r="H14" s="29">
        <v>4</v>
      </c>
      <c r="I14" s="2">
        <v>97.47</v>
      </c>
      <c r="J14" s="3">
        <f>H14*I14</f>
        <v>389.88</v>
      </c>
      <c r="K14" s="3">
        <f t="shared" si="1"/>
        <v>467.85599999999999</v>
      </c>
      <c r="L14" s="26">
        <f t="shared" si="2"/>
        <v>389.88</v>
      </c>
      <c r="M14" s="26">
        <f t="shared" si="3"/>
        <v>467.85599999999999</v>
      </c>
    </row>
    <row r="15" spans="1:13" ht="24" x14ac:dyDescent="0.25">
      <c r="A15" s="12">
        <v>10</v>
      </c>
      <c r="B15" s="40" t="s">
        <v>48</v>
      </c>
      <c r="C15" s="16" t="s">
        <v>21</v>
      </c>
      <c r="D15" s="13"/>
      <c r="E15" s="14"/>
      <c r="F15" s="13" t="s">
        <v>22</v>
      </c>
      <c r="G15" s="13" t="s">
        <v>15</v>
      </c>
      <c r="H15" s="34">
        <v>4</v>
      </c>
      <c r="I15" s="35">
        <v>685.52</v>
      </c>
      <c r="J15" s="15">
        <f>(H15*I15)</f>
        <v>2742.08</v>
      </c>
      <c r="K15" s="15">
        <f>(J15*1.2)</f>
        <v>3290.4959999999996</v>
      </c>
      <c r="L15" s="26">
        <f t="shared" si="2"/>
        <v>2742.08</v>
      </c>
      <c r="M15" s="26">
        <f t="shared" si="3"/>
        <v>3290.4959999999996</v>
      </c>
    </row>
    <row r="16" spans="1:13" x14ac:dyDescent="0.25">
      <c r="A16" s="45" t="s">
        <v>36</v>
      </c>
      <c r="B16" s="46"/>
      <c r="C16" s="47"/>
      <c r="D16" s="17"/>
      <c r="E16" s="17"/>
      <c r="F16" s="17"/>
      <c r="G16" s="17"/>
      <c r="H16" s="17"/>
      <c r="I16" s="17"/>
      <c r="J16" s="25">
        <f>SUM(J4:J15)</f>
        <v>1493022.7599999998</v>
      </c>
      <c r="K16" s="25">
        <f>SUM(K6:K15)</f>
        <v>1791627.3119999999</v>
      </c>
    </row>
    <row r="17" spans="1:11" ht="28.5" customHeight="1" x14ac:dyDescent="0.25">
      <c r="B17" s="50" t="s">
        <v>50</v>
      </c>
      <c r="C17" s="50"/>
      <c r="D17" s="50"/>
      <c r="E17" s="50"/>
      <c r="F17" s="50"/>
      <c r="G17" s="50"/>
      <c r="H17" s="50"/>
      <c r="I17" s="50"/>
      <c r="J17" s="50"/>
      <c r="K17" s="50"/>
    </row>
    <row r="18" spans="1:11" ht="15.75" customHeight="1" x14ac:dyDescent="0.25">
      <c r="A18" s="49" t="s">
        <v>49</v>
      </c>
      <c r="B18" s="49"/>
      <c r="C18" s="49"/>
      <c r="D18" s="49"/>
      <c r="E18" s="49"/>
      <c r="F18" s="49"/>
      <c r="G18" s="49"/>
      <c r="H18" s="49"/>
      <c r="I18" s="49"/>
      <c r="J18" s="49"/>
      <c r="K18" s="49"/>
    </row>
  </sheetData>
  <mergeCells count="6">
    <mergeCell ref="I1:K1"/>
    <mergeCell ref="I2:K2"/>
    <mergeCell ref="A16:C16"/>
    <mergeCell ref="D4:E4"/>
    <mergeCell ref="A18:K18"/>
    <mergeCell ref="B17:K17"/>
  </mergeCells>
  <pageMargins left="0" right="0" top="0" bottom="0" header="0.31496062992125984" footer="0.31496062992125984"/>
  <pageSetup paperSize="9" scale="97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XFD1048576"/>
    </sheetView>
  </sheetViews>
  <sheetFormatPr defaultColWidth="9.140625" defaultRowHeight="15" x14ac:dyDescent="0.25"/>
  <sheetData/>
  <pageMargins left="0" right="0" top="0" bottom="0" header="0.31496062992125984" footer="0.31496062992125984"/>
  <pageSetup paperSize="9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XFD1048576"/>
    </sheetView>
  </sheetViews>
  <sheetFormatPr defaultColWidth="9.140625" defaultRowHeight="15" x14ac:dyDescent="0.25"/>
  <sheetData/>
  <pageMargins left="0" right="0" top="0" bottom="0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XFD1048576"/>
    </sheetView>
  </sheetViews>
  <sheetFormatPr defaultColWidth="9.140625" defaultRowHeight="15" x14ac:dyDescent="0.25"/>
  <sheetData/>
  <pageMargins left="0" right="0" top="0" bottom="0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Лист2</vt:lpstr>
      <vt:lpstr>Лист3</vt:lpstr>
      <vt:lpstr>Лист5</vt:lpstr>
      <vt:lpstr>Лист6</vt:lpstr>
      <vt:lpstr>Лист2!Область_печати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2022-10-12T06:18:50Z</dcterms:modified>
</cp:coreProperties>
</file>